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40" windowWidth="11355" windowHeight="6450"/>
  </bookViews>
  <sheets>
    <sheet name="ATP-2016 EFY" sheetId="4" r:id="rId1"/>
  </sheets>
  <calcPr calcId="145621"/>
</workbook>
</file>

<file path=xl/calcChain.xml><?xml version="1.0" encoding="utf-8"?>
<calcChain xmlns="http://schemas.openxmlformats.org/spreadsheetml/2006/main">
  <c r="F109" i="4" l="1"/>
  <c r="E109" i="4"/>
  <c r="F107" i="4"/>
  <c r="E107" i="4"/>
  <c r="F105" i="4"/>
  <c r="E105" i="4"/>
  <c r="F104" i="4"/>
  <c r="E104" i="4"/>
  <c r="F103" i="4"/>
  <c r="E103" i="4"/>
  <c r="F100" i="4"/>
  <c r="E100" i="4"/>
  <c r="F99" i="4"/>
  <c r="E99" i="4"/>
  <c r="F98" i="4"/>
  <c r="E98" i="4"/>
  <c r="F96" i="4"/>
  <c r="E96" i="4"/>
  <c r="F95" i="4"/>
  <c r="E95" i="4"/>
  <c r="F94" i="4"/>
  <c r="E94" i="4"/>
  <c r="F93" i="4"/>
  <c r="E93" i="4"/>
  <c r="F92" i="4"/>
  <c r="E92" i="4"/>
  <c r="F90" i="4"/>
  <c r="E90" i="4"/>
  <c r="F88" i="4"/>
  <c r="E88" i="4"/>
  <c r="F87" i="4"/>
  <c r="E87" i="4"/>
  <c r="F86" i="4"/>
  <c r="E86" i="4"/>
  <c r="F83" i="4"/>
  <c r="E83" i="4"/>
  <c r="F80" i="4"/>
  <c r="E80" i="4"/>
  <c r="F76" i="4"/>
  <c r="E76" i="4"/>
  <c r="F74" i="4"/>
  <c r="E74" i="4"/>
  <c r="F73" i="4"/>
  <c r="E73" i="4"/>
  <c r="F72" i="4"/>
  <c r="E72" i="4"/>
  <c r="F71" i="4"/>
  <c r="E71" i="4"/>
  <c r="F69" i="4"/>
  <c r="E69" i="4"/>
  <c r="F68" i="4"/>
  <c r="E68" i="4"/>
  <c r="F67" i="4"/>
  <c r="E67" i="4"/>
  <c r="F66" i="4"/>
  <c r="E66" i="4"/>
  <c r="F64" i="4"/>
  <c r="E64" i="4"/>
  <c r="F62" i="4"/>
  <c r="E62" i="4"/>
  <c r="F60" i="4"/>
  <c r="E60" i="4"/>
  <c r="F58" i="4"/>
  <c r="E58" i="4"/>
  <c r="F56" i="4"/>
  <c r="E56" i="4"/>
  <c r="F55" i="4"/>
  <c r="E55" i="4"/>
  <c r="F54" i="4"/>
  <c r="E54" i="4"/>
  <c r="F53" i="4"/>
  <c r="E53" i="4"/>
  <c r="F51" i="4"/>
  <c r="E51" i="4"/>
  <c r="F50" i="4"/>
  <c r="E50" i="4"/>
  <c r="F49" i="4"/>
  <c r="E49" i="4"/>
  <c r="F48" i="4"/>
  <c r="E48" i="4"/>
  <c r="F46" i="4"/>
  <c r="E46" i="4"/>
  <c r="F42" i="4"/>
  <c r="E42" i="4"/>
  <c r="F39" i="4"/>
  <c r="E39" i="4"/>
  <c r="E38" i="4"/>
  <c r="F38" i="4" s="1"/>
  <c r="F37" i="4"/>
  <c r="E37" i="4"/>
  <c r="E36" i="4"/>
  <c r="F36" i="4" s="1"/>
  <c r="F35" i="4"/>
  <c r="E35" i="4"/>
  <c r="E18" i="4"/>
  <c r="F18" i="4" s="1"/>
  <c r="F34" i="4"/>
  <c r="E34" i="4"/>
  <c r="E33" i="4"/>
  <c r="F33" i="4" s="1"/>
  <c r="E32" i="4"/>
  <c r="F32" i="4" s="1"/>
  <c r="F31" i="4"/>
  <c r="E31" i="4"/>
  <c r="F30" i="4"/>
  <c r="E30" i="4"/>
  <c r="F29" i="4"/>
  <c r="E29" i="4"/>
  <c r="E27" i="4"/>
  <c r="F27" i="4" s="1"/>
  <c r="E26" i="4"/>
  <c r="F26" i="4" s="1"/>
  <c r="E24" i="4"/>
  <c r="F24" i="4" s="1"/>
  <c r="E25" i="4"/>
  <c r="F25" i="4" s="1"/>
  <c r="F23" i="4"/>
  <c r="E23" i="4"/>
  <c r="E22" i="4"/>
  <c r="F22" i="4" s="1"/>
  <c r="E21" i="4"/>
  <c r="F21" i="4" s="1"/>
  <c r="F20" i="4"/>
  <c r="E20" i="4"/>
  <c r="E15" i="4"/>
  <c r="F15" i="4" s="1"/>
  <c r="E14" i="4"/>
  <c r="F14" i="4" s="1"/>
  <c r="E12" i="4"/>
  <c r="F12" i="4" s="1"/>
  <c r="F13" i="4"/>
  <c r="E13" i="4"/>
  <c r="F11" i="4"/>
  <c r="E11" i="4"/>
  <c r="F10" i="4"/>
  <c r="E10" i="4"/>
  <c r="F9" i="4"/>
  <c r="E9" i="4"/>
</calcChain>
</file>

<file path=xl/sharedStrings.xml><?xml version="1.0" encoding="utf-8"?>
<sst xmlns="http://schemas.openxmlformats.org/spreadsheetml/2006/main" count="271" uniqueCount="169">
  <si>
    <t>Training Date</t>
  </si>
  <si>
    <t>Members</t>
  </si>
  <si>
    <t>Leadership and Excellence</t>
  </si>
  <si>
    <t>Strategic Decision Making and Problem Solving</t>
  </si>
  <si>
    <t xml:space="preserve">Conflict Management </t>
  </si>
  <si>
    <t>Emotional Intelligence</t>
  </si>
  <si>
    <t>Decision Making and Problem Solving</t>
  </si>
  <si>
    <t xml:space="preserve">Change Management </t>
  </si>
  <si>
    <t xml:space="preserve">Leadership Skills </t>
  </si>
  <si>
    <t>Financial Management and Accounting</t>
  </si>
  <si>
    <t>Asset Valuation</t>
  </si>
  <si>
    <t>Rules and Regulations of VAT &amp; Income Tax</t>
  </si>
  <si>
    <t>Internal Audit</t>
  </si>
  <si>
    <t>Taxation in Ethiopia</t>
  </si>
  <si>
    <t xml:space="preserve">Cost Accounting </t>
  </si>
  <si>
    <t xml:space="preserve">Financial Management </t>
  </si>
  <si>
    <t xml:space="preserve">Performance Audit </t>
  </si>
  <si>
    <t>Business Communication</t>
  </si>
  <si>
    <t>General Management</t>
  </si>
  <si>
    <t>Supervisory Management</t>
  </si>
  <si>
    <t>Records Management</t>
  </si>
  <si>
    <t>Office Operations Management</t>
  </si>
  <si>
    <t xml:space="preserve">Property and Facility Management </t>
  </si>
  <si>
    <t>Kaizen</t>
  </si>
  <si>
    <t xml:space="preserve">Time and Stress Management </t>
  </si>
  <si>
    <t xml:space="preserve">Human Resource Management </t>
  </si>
  <si>
    <t>Training of Trainers</t>
  </si>
  <si>
    <t>Human Resource Management</t>
  </si>
  <si>
    <t>Team Building</t>
  </si>
  <si>
    <t xml:space="preserve">Labor Relations Management </t>
  </si>
  <si>
    <t>Employee Performance Management</t>
  </si>
  <si>
    <t xml:space="preserve">Talent Management </t>
  </si>
  <si>
    <t>International Trade</t>
  </si>
  <si>
    <t xml:space="preserve">International Trade Service &amp; Ethiopian Export/Import Practice </t>
  </si>
  <si>
    <t xml:space="preserve">Customs Procedure </t>
  </si>
  <si>
    <t>Logistics and Procurement Management</t>
  </si>
  <si>
    <t>Stores Management</t>
  </si>
  <si>
    <t>Supplies and Materials Management</t>
  </si>
  <si>
    <t>Logistics Management</t>
  </si>
  <si>
    <t>Procurement Management</t>
  </si>
  <si>
    <t xml:space="preserve">Supply Chain Management </t>
  </si>
  <si>
    <t xml:space="preserve">Marketing and Customer Service </t>
  </si>
  <si>
    <t>Advanced Customer Service</t>
  </si>
  <si>
    <t>Customer Relationship Management</t>
  </si>
  <si>
    <t>Salesmanship</t>
  </si>
  <si>
    <t>Marketing Research</t>
  </si>
  <si>
    <t xml:space="preserve">Strategic Marketing Management </t>
  </si>
  <si>
    <t>Project and Program Management</t>
  </si>
  <si>
    <t>Project Management</t>
  </si>
  <si>
    <t xml:space="preserve">Business Plan Preparation </t>
  </si>
  <si>
    <t xml:space="preserve">Project Monitoring &amp; Evaluation </t>
  </si>
  <si>
    <t>Rethinking Business</t>
  </si>
  <si>
    <t>International Financial Reporting Standards (IFRS)</t>
  </si>
  <si>
    <t>Basic Managerial skills</t>
  </si>
  <si>
    <t>Effective Report Writing &amp; Presentation Skills</t>
  </si>
  <si>
    <t>Budgeting and Cost Control</t>
  </si>
  <si>
    <t>Tax Accounting, an Ethiopian Perspective</t>
  </si>
  <si>
    <t>Women on Leadership</t>
  </si>
  <si>
    <t>2 days</t>
  </si>
  <si>
    <t>3 days</t>
  </si>
  <si>
    <t xml:space="preserve"> </t>
  </si>
  <si>
    <t>Financial/Capital Market and Security Analysis</t>
  </si>
  <si>
    <t>4 days</t>
  </si>
  <si>
    <t>No. of days</t>
  </si>
  <si>
    <t>Knowledge Management</t>
  </si>
  <si>
    <t>Risk Management</t>
  </si>
  <si>
    <t>l</t>
  </si>
  <si>
    <t>Strategic Planning and Management</t>
  </si>
  <si>
    <t>Transformational Leadership</t>
  </si>
  <si>
    <t>15 half days</t>
  </si>
  <si>
    <t>5 half days</t>
  </si>
  <si>
    <t>10 half days</t>
  </si>
  <si>
    <t>Online Trainings</t>
  </si>
  <si>
    <t>Communication Skills</t>
  </si>
  <si>
    <t xml:space="preserve">Secretarial Science and Office Operations Management </t>
  </si>
  <si>
    <t xml:space="preserve"> N. members</t>
  </si>
  <si>
    <t>6 hours</t>
  </si>
  <si>
    <t xml:space="preserve">Training Fee </t>
  </si>
  <si>
    <t>Training Topic</t>
  </si>
  <si>
    <t>No.</t>
  </si>
  <si>
    <t xml:space="preserve">Addis Chamber Training Institute </t>
  </si>
  <si>
    <t>Digital Marketing</t>
  </si>
  <si>
    <t xml:space="preserve"> Full day Executive Management Training</t>
  </si>
  <si>
    <t>Full day Middle Level Management Training</t>
  </si>
  <si>
    <t xml:space="preserve">Addis Ababa Chamber of Commerce </t>
  </si>
  <si>
    <t xml:space="preserve">and Sectoral Associations </t>
  </si>
  <si>
    <t>Venue : Hotel</t>
  </si>
  <si>
    <t>Half day Trainings at Addis Chamber Training Institute</t>
  </si>
  <si>
    <t>Annual Training Program for 2016 EFY</t>
  </si>
  <si>
    <t>August 14-18, 2023</t>
  </si>
  <si>
    <t>March 4-8, 2024</t>
  </si>
  <si>
    <t>October 23-27, 2023</t>
  </si>
  <si>
    <t>November 20-24, 2023</t>
  </si>
  <si>
    <t>December 4-8, 2023</t>
  </si>
  <si>
    <t>January 8-12, 2024</t>
  </si>
  <si>
    <t>June 3-7, 2024</t>
  </si>
  <si>
    <t>June 10-14, 2024</t>
  </si>
  <si>
    <t>July 24-28, 2023</t>
  </si>
  <si>
    <t>October 2-6, 2023</t>
  </si>
  <si>
    <t>January 15-19, 2024</t>
  </si>
  <si>
    <t>March 25-29, 2024</t>
  </si>
  <si>
    <t>September 18-22, 2023</t>
  </si>
  <si>
    <t>January 22-26, 2024</t>
  </si>
  <si>
    <t>October 9-13, 2023</t>
  </si>
  <si>
    <t>February 19-23, 2024</t>
  </si>
  <si>
    <t>December 18-22, 2023</t>
  </si>
  <si>
    <t>August 21-25, 2023</t>
  </si>
  <si>
    <t>August 7-25, 2023</t>
  </si>
  <si>
    <t>October 9-27, 2023</t>
  </si>
  <si>
    <t>Jan. 29-Feb.16, 2024</t>
  </si>
  <si>
    <t>May 6-24, 2024</t>
  </si>
  <si>
    <t>September 4-8, 2023</t>
  </si>
  <si>
    <t>February 12-16, 2024</t>
  </si>
  <si>
    <t>October 16-20, 2023</t>
  </si>
  <si>
    <t>November 6-10, 2023</t>
  </si>
  <si>
    <t>April 1-5, 2024</t>
  </si>
  <si>
    <t>November 13-24, 2023</t>
  </si>
  <si>
    <t>December 25-29, 2023</t>
  </si>
  <si>
    <t>May 20-24, 2024</t>
  </si>
  <si>
    <t>April 22-26, 2024</t>
  </si>
  <si>
    <t>May 20 - 24, 2024</t>
  </si>
  <si>
    <t>February 6-8, 2024</t>
  </si>
  <si>
    <t>April 16-18, 2024</t>
  </si>
  <si>
    <t>December 11-15, 2023</t>
  </si>
  <si>
    <t>October 17-19, 2023</t>
  </si>
  <si>
    <t>December 26-28, 2023</t>
  </si>
  <si>
    <t>February 6-7, 2024</t>
  </si>
  <si>
    <t>March 20-21, 2024</t>
  </si>
  <si>
    <t>April 24-25, 2024</t>
  </si>
  <si>
    <t>September 19 - 21, 2023</t>
  </si>
  <si>
    <t>October 3-4, 2023</t>
  </si>
  <si>
    <t>October 10-11, 2023</t>
  </si>
  <si>
    <t>November 7-10, 2023</t>
  </si>
  <si>
    <t>November 7-9, 2023</t>
  </si>
  <si>
    <t>November 21-22, 2023</t>
  </si>
  <si>
    <t>November 28-29, 2023</t>
  </si>
  <si>
    <t>March 12-13, 2024</t>
  </si>
  <si>
    <t>November 28-30, 2023</t>
  </si>
  <si>
    <t>December 5-7, 2023</t>
  </si>
  <si>
    <t>December 12-14, 2023</t>
  </si>
  <si>
    <t>December 19-20, 2023</t>
  </si>
  <si>
    <t>January 23-24, 2024</t>
  </si>
  <si>
    <t>February 13-14, 2024</t>
  </si>
  <si>
    <t>February 20-22, 2024</t>
  </si>
  <si>
    <t>February 27-29, 2024</t>
  </si>
  <si>
    <t>March 26-28, 2024</t>
  </si>
  <si>
    <t>August 7-11, 2023</t>
  </si>
  <si>
    <t>Jan. 29-Feb. 2, 2024</t>
  </si>
  <si>
    <t>Aug. 28-Sept. 1, 2023</t>
  </si>
  <si>
    <t>Nov. 27-Dec. 1, 2023</t>
  </si>
  <si>
    <t>March 11-15, 2024</t>
  </si>
  <si>
    <t>April 15-19, 2024</t>
  </si>
  <si>
    <t>May 13 - 17, 2024</t>
  </si>
  <si>
    <t>March 18-22, 2024</t>
  </si>
  <si>
    <t>May 6 - 10, 2024</t>
  </si>
  <si>
    <t>August 15-17, 2023</t>
  </si>
  <si>
    <t>July 31 - Aug. 4, 2023</t>
  </si>
  <si>
    <t>August 1-2, 23</t>
  </si>
  <si>
    <t>March 5-6, 2024</t>
  </si>
  <si>
    <t>April 2-3, 2024</t>
  </si>
  <si>
    <t>Contact Info:</t>
  </si>
  <si>
    <t>Addis Ababa Chamber of Commerce and Secotral Associations</t>
  </si>
  <si>
    <t>Mexico Square, Chamber Building, Ground Floor, Office No. 6</t>
  </si>
  <si>
    <r>
      <rPr>
        <b/>
        <u/>
        <sz val="12"/>
        <color theme="1"/>
        <rFont val="Times New Roman"/>
        <family val="1"/>
      </rPr>
      <t>Tel.፡</t>
    </r>
    <r>
      <rPr>
        <sz val="12"/>
        <color theme="1"/>
        <rFont val="Times New Roman"/>
        <family val="1"/>
      </rPr>
      <t xml:space="preserve"> 0115 513 882 / 0115 518 055 Ext. 229, 0911343078, 0913249766, 0911194965, 0913553393</t>
    </r>
  </si>
  <si>
    <r>
      <rPr>
        <b/>
        <u/>
        <sz val="12"/>
        <color theme="1"/>
        <rFont val="Times New Roman"/>
        <family val="1"/>
      </rPr>
      <t>Fax፡</t>
    </r>
    <r>
      <rPr>
        <sz val="12"/>
        <color theme="1"/>
        <rFont val="Times New Roman"/>
        <family val="1"/>
      </rPr>
      <t xml:space="preserve">  0115 528 204 /0115 511 479                         </t>
    </r>
    <r>
      <rPr>
        <b/>
        <u/>
        <sz val="12"/>
        <color theme="1"/>
        <rFont val="Times New Roman"/>
        <family val="1"/>
      </rPr>
      <t>P.O.Box:</t>
    </r>
    <r>
      <rPr>
        <sz val="12"/>
        <color theme="1"/>
        <rFont val="Times New Roman"/>
        <family val="1"/>
      </rPr>
      <t xml:space="preserve"> 2458,  Addis Ababa, Ethiopia</t>
    </r>
  </si>
  <si>
    <r>
      <rPr>
        <b/>
        <u/>
        <sz val="12"/>
        <color theme="1"/>
        <rFont val="Times New Roman"/>
        <family val="1"/>
      </rPr>
      <t>E-mail፡</t>
    </r>
    <r>
      <rPr>
        <sz val="12"/>
        <color theme="1"/>
        <rFont val="Times New Roman"/>
        <family val="1"/>
      </rPr>
      <t xml:space="preserve"> addischambertraining3@gmail.com; dejedesalegn@gmail.com, assefakasa2@gmail.com,</t>
    </r>
  </si>
  <si>
    <t>hiwottlhn9@gmail.com, addiseromo819@gmail.com</t>
  </si>
  <si>
    <r>
      <rPr>
        <b/>
        <u/>
        <sz val="12"/>
        <color theme="1"/>
        <rFont val="Times New Roman"/>
        <family val="1"/>
      </rPr>
      <t>Website</t>
    </r>
    <r>
      <rPr>
        <sz val="12"/>
        <color theme="1"/>
        <rFont val="Times New Roman"/>
        <family val="1"/>
      </rPr>
      <t>: www.addischamber.com</t>
    </r>
  </si>
  <si>
    <t>Business Sustainability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</si>
</sst>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rgb="FF006600"/>
      <name val="Times New Roman"/>
      <family val="1"/>
    </font>
    <font>
      <b/>
      <sz val="16"/>
      <color rgb="FF006600"/>
      <name val="Calibri"/>
      <family val="2"/>
      <scheme val="minor"/>
    </font>
    <font>
      <b/>
      <u/>
      <sz val="13"/>
      <color theme="1"/>
      <name val="Power Geez Unicode1"/>
    </font>
    <font>
      <b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11.5"/>
      <name val="Times New Roman"/>
      <family val="1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4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6" fillId="2" borderId="10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6" fillId="2" borderId="32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64" fontId="6" fillId="2" borderId="6" xfId="1" applyNumberFormat="1" applyFont="1" applyFill="1" applyBorder="1" applyAlignment="1">
      <alignment horizontal="center" vertical="center"/>
    </xf>
    <xf numFmtId="164" fontId="6" fillId="2" borderId="28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164" fontId="6" fillId="2" borderId="26" xfId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wrapText="1"/>
    </xf>
    <xf numFmtId="164" fontId="6" fillId="2" borderId="6" xfId="1" applyNumberFormat="1" applyFont="1" applyFill="1" applyBorder="1" applyAlignment="1">
      <alignment horizontal="center" vertical="center"/>
    </xf>
    <xf numFmtId="164" fontId="6" fillId="2" borderId="28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6" fillId="2" borderId="26" xfId="1" applyNumberFormat="1" applyFont="1" applyFill="1" applyBorder="1" applyAlignment="1">
      <alignment horizontal="center" vertical="center"/>
    </xf>
    <xf numFmtId="164" fontId="6" fillId="2" borderId="28" xfId="1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30" xfId="1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0" fillId="0" borderId="0" xfId="0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6" fillId="2" borderId="4" xfId="1" applyNumberFormat="1" applyFont="1" applyFill="1" applyBorder="1" applyAlignment="1">
      <alignment horizontal="center" vertical="center"/>
    </xf>
    <xf numFmtId="164" fontId="6" fillId="2" borderId="19" xfId="1" applyNumberFormat="1" applyFont="1" applyFill="1" applyBorder="1" applyAlignment="1">
      <alignment horizontal="center" vertical="center"/>
    </xf>
    <xf numFmtId="164" fontId="6" fillId="2" borderId="27" xfId="1" applyNumberFormat="1" applyFont="1" applyFill="1" applyBorder="1" applyAlignment="1">
      <alignment horizontal="center" vertical="center"/>
    </xf>
    <xf numFmtId="164" fontId="6" fillId="2" borderId="35" xfId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164" fontId="6" fillId="2" borderId="8" xfId="1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714375</xdr:colOff>
      <xdr:row>3</xdr:row>
      <xdr:rowOff>102275</xdr:rowOff>
    </xdr:to>
    <xdr:pic>
      <xdr:nvPicPr>
        <xdr:cNvPr id="2" name="Picture 1" descr="A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904875" cy="63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0</xdr:colOff>
      <xdr:row>3</xdr:row>
      <xdr:rowOff>66674</xdr:rowOff>
    </xdr:to>
    <xdr:pic>
      <xdr:nvPicPr>
        <xdr:cNvPr id="3" name="Picture 2" descr="Training Institute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0"/>
          <a:ext cx="952500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jedesaleg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>
      <selection activeCell="D124" sqref="D124"/>
    </sheetView>
  </sheetViews>
  <sheetFormatPr defaultRowHeight="15" x14ac:dyDescent="0.25"/>
  <cols>
    <col min="1" max="1" width="3.7109375" style="3" bestFit="1" customWidth="1"/>
    <col min="2" max="2" width="37.28515625" style="4" customWidth="1"/>
    <col min="3" max="3" width="11.42578125" style="2" customWidth="1"/>
    <col min="4" max="4" width="22.85546875" style="48" customWidth="1"/>
    <col min="5" max="5" width="9.140625" style="2" customWidth="1"/>
    <col min="6" max="6" width="10.7109375" style="2" bestFit="1" customWidth="1"/>
    <col min="7" max="16384" width="9.140625" style="3"/>
  </cols>
  <sheetData>
    <row r="1" spans="1:6" ht="21" x14ac:dyDescent="0.25">
      <c r="A1" s="57" t="s">
        <v>84</v>
      </c>
      <c r="B1" s="57"/>
      <c r="C1" s="57"/>
      <c r="D1" s="57"/>
      <c r="E1" s="57"/>
      <c r="F1" s="57"/>
    </row>
    <row r="2" spans="1:6" ht="21" x14ac:dyDescent="0.25">
      <c r="A2" s="57" t="s">
        <v>85</v>
      </c>
      <c r="B2" s="57"/>
      <c r="C2" s="57"/>
      <c r="D2" s="57"/>
      <c r="E2" s="57"/>
      <c r="F2" s="57"/>
    </row>
    <row r="3" spans="1:6" ht="20.100000000000001" customHeight="1" x14ac:dyDescent="0.25">
      <c r="A3" s="143" t="s">
        <v>80</v>
      </c>
      <c r="B3" s="143"/>
      <c r="C3" s="143"/>
      <c r="D3" s="143"/>
      <c r="E3" s="143"/>
      <c r="F3" s="143"/>
    </row>
    <row r="4" spans="1:6" ht="20.100000000000001" customHeight="1" thickBot="1" x14ac:dyDescent="0.3">
      <c r="A4" s="144" t="s">
        <v>88</v>
      </c>
      <c r="B4" s="144"/>
      <c r="C4" s="144"/>
      <c r="D4" s="144"/>
      <c r="E4" s="144"/>
      <c r="F4" s="144"/>
    </row>
    <row r="5" spans="1:6" ht="20.100000000000001" customHeight="1" x14ac:dyDescent="0.25">
      <c r="A5" s="58" t="s">
        <v>79</v>
      </c>
      <c r="B5" s="60" t="s">
        <v>78</v>
      </c>
      <c r="C5" s="62" t="s">
        <v>63</v>
      </c>
      <c r="D5" s="62" t="s">
        <v>0</v>
      </c>
      <c r="E5" s="64" t="s">
        <v>77</v>
      </c>
      <c r="F5" s="65"/>
    </row>
    <row r="6" spans="1:6" ht="20.100000000000001" customHeight="1" thickBot="1" x14ac:dyDescent="0.3">
      <c r="A6" s="59"/>
      <c r="B6" s="61"/>
      <c r="C6" s="63"/>
      <c r="D6" s="63"/>
      <c r="E6" s="20" t="s">
        <v>1</v>
      </c>
      <c r="F6" s="21" t="s">
        <v>75</v>
      </c>
    </row>
    <row r="7" spans="1:6" ht="20.25" x14ac:dyDescent="0.25">
      <c r="A7" s="84" t="s">
        <v>82</v>
      </c>
      <c r="B7" s="85"/>
      <c r="C7" s="85"/>
      <c r="D7" s="85"/>
      <c r="E7" s="85"/>
      <c r="F7" s="86"/>
    </row>
    <row r="8" spans="1:6" ht="21" thickBot="1" x14ac:dyDescent="0.3">
      <c r="A8" s="66" t="s">
        <v>86</v>
      </c>
      <c r="B8" s="67"/>
      <c r="C8" s="67"/>
      <c r="D8" s="67"/>
      <c r="E8" s="67"/>
      <c r="F8" s="68"/>
    </row>
    <row r="9" spans="1:6" s="1" customFormat="1" ht="15.75" x14ac:dyDescent="0.25">
      <c r="A9" s="30">
        <v>1</v>
      </c>
      <c r="B9" s="31" t="s">
        <v>68</v>
      </c>
      <c r="C9" s="32" t="s">
        <v>59</v>
      </c>
      <c r="D9" s="44" t="s">
        <v>155</v>
      </c>
      <c r="E9" s="19">
        <f>(10%*7810)+7810</f>
        <v>8591</v>
      </c>
      <c r="F9" s="33">
        <f>(9372*10%)+9372</f>
        <v>10309.200000000001</v>
      </c>
    </row>
    <row r="10" spans="1:6" s="1" customFormat="1" ht="24" customHeight="1" x14ac:dyDescent="0.25">
      <c r="A10" s="24">
        <v>2</v>
      </c>
      <c r="B10" s="26" t="s">
        <v>67</v>
      </c>
      <c r="C10" s="18" t="s">
        <v>59</v>
      </c>
      <c r="D10" s="41" t="s">
        <v>124</v>
      </c>
      <c r="E10" s="28">
        <f>(10%*7810)+7810</f>
        <v>8591</v>
      </c>
      <c r="F10" s="29">
        <f>(9372*10%)+9372</f>
        <v>10309.200000000001</v>
      </c>
    </row>
    <row r="11" spans="1:6" s="1" customFormat="1" ht="31.5" x14ac:dyDescent="0.25">
      <c r="A11" s="24">
        <v>3</v>
      </c>
      <c r="B11" s="26" t="s">
        <v>3</v>
      </c>
      <c r="C11" s="18" t="s">
        <v>59</v>
      </c>
      <c r="D11" s="41" t="s">
        <v>125</v>
      </c>
      <c r="E11" s="28">
        <f>(10%*7810)+7810</f>
        <v>8591</v>
      </c>
      <c r="F11" s="29">
        <f>(9372*10%)+9372</f>
        <v>10309.200000000001</v>
      </c>
    </row>
    <row r="12" spans="1:6" s="1" customFormat="1" ht="15.75" x14ac:dyDescent="0.25">
      <c r="A12" s="49">
        <v>4</v>
      </c>
      <c r="B12" s="26" t="s">
        <v>2</v>
      </c>
      <c r="C12" s="18" t="s">
        <v>58</v>
      </c>
      <c r="D12" s="41" t="s">
        <v>126</v>
      </c>
      <c r="E12" s="28">
        <f>(5390*10%)+5390</f>
        <v>5929</v>
      </c>
      <c r="F12" s="29">
        <f>E12*20%+5929</f>
        <v>7114.8</v>
      </c>
    </row>
    <row r="13" spans="1:6" s="1" customFormat="1" ht="15.75" x14ac:dyDescent="0.25">
      <c r="A13" s="49">
        <v>5</v>
      </c>
      <c r="B13" s="26" t="s">
        <v>57</v>
      </c>
      <c r="C13" s="18" t="s">
        <v>59</v>
      </c>
      <c r="D13" s="41" t="s">
        <v>143</v>
      </c>
      <c r="E13" s="28">
        <f>(10%*7810)+7810</f>
        <v>8591</v>
      </c>
      <c r="F13" s="29">
        <f>(9372*10%)+9372</f>
        <v>10309.200000000001</v>
      </c>
    </row>
    <row r="14" spans="1:6" s="1" customFormat="1" ht="15.75" x14ac:dyDescent="0.25">
      <c r="A14" s="24">
        <v>6</v>
      </c>
      <c r="B14" s="26" t="s">
        <v>168</v>
      </c>
      <c r="C14" s="18" t="s">
        <v>58</v>
      </c>
      <c r="D14" s="41" t="s">
        <v>127</v>
      </c>
      <c r="E14" s="28">
        <f>(5390*10%)+5390</f>
        <v>5929</v>
      </c>
      <c r="F14" s="29">
        <f>E14*20%+5929</f>
        <v>7114.8</v>
      </c>
    </row>
    <row r="15" spans="1:6" s="1" customFormat="1" ht="16.5" thickBot="1" x14ac:dyDescent="0.3">
      <c r="A15" s="36">
        <v>7</v>
      </c>
      <c r="B15" s="34" t="s">
        <v>51</v>
      </c>
      <c r="C15" s="35" t="s">
        <v>58</v>
      </c>
      <c r="D15" s="43" t="s">
        <v>128</v>
      </c>
      <c r="E15" s="10">
        <f>(5390*10%)+5390</f>
        <v>5929</v>
      </c>
      <c r="F15" s="23">
        <f>E15*20%+5929</f>
        <v>7114.8</v>
      </c>
    </row>
    <row r="16" spans="1:6" ht="20.25" x14ac:dyDescent="0.25">
      <c r="A16" s="84" t="s">
        <v>83</v>
      </c>
      <c r="B16" s="85"/>
      <c r="C16" s="85"/>
      <c r="D16" s="85"/>
      <c r="E16" s="85"/>
      <c r="F16" s="86"/>
    </row>
    <row r="17" spans="1:6" ht="21" thickBot="1" x14ac:dyDescent="0.3">
      <c r="A17" s="87" t="s">
        <v>86</v>
      </c>
      <c r="B17" s="88"/>
      <c r="C17" s="88"/>
      <c r="D17" s="88"/>
      <c r="E17" s="88"/>
      <c r="F17" s="89"/>
    </row>
    <row r="18" spans="1:6" s="2" customFormat="1" ht="15.75" x14ac:dyDescent="0.25">
      <c r="A18" s="72">
        <v>1</v>
      </c>
      <c r="B18" s="75" t="s">
        <v>8</v>
      </c>
      <c r="C18" s="106" t="s">
        <v>58</v>
      </c>
      <c r="D18" s="44" t="s">
        <v>157</v>
      </c>
      <c r="E18" s="78">
        <f>(5390*10%)+5390</f>
        <v>5929</v>
      </c>
      <c r="F18" s="81">
        <f>E18*20%+5929</f>
        <v>7114.8</v>
      </c>
    </row>
    <row r="19" spans="1:6" s="1" customFormat="1" ht="15.75" x14ac:dyDescent="0.25">
      <c r="A19" s="73"/>
      <c r="B19" s="76"/>
      <c r="C19" s="92"/>
      <c r="D19" s="41" t="s">
        <v>142</v>
      </c>
      <c r="E19" s="79"/>
      <c r="F19" s="82"/>
    </row>
    <row r="20" spans="1:6" s="2" customFormat="1" ht="15.75" x14ac:dyDescent="0.25">
      <c r="A20" s="24">
        <v>2</v>
      </c>
      <c r="B20" s="11" t="s">
        <v>81</v>
      </c>
      <c r="C20" s="18" t="s">
        <v>59</v>
      </c>
      <c r="D20" s="41" t="s">
        <v>129</v>
      </c>
      <c r="E20" s="28">
        <f>(10%*7810)+7810</f>
        <v>8591</v>
      </c>
      <c r="F20" s="29">
        <f>(9372*10%)+9372</f>
        <v>10309.200000000001</v>
      </c>
    </row>
    <row r="21" spans="1:6" s="2" customFormat="1" ht="31.5" x14ac:dyDescent="0.25">
      <c r="A21" s="24">
        <v>3</v>
      </c>
      <c r="B21" s="27" t="s">
        <v>74</v>
      </c>
      <c r="C21" s="15" t="s">
        <v>58</v>
      </c>
      <c r="D21" s="41" t="s">
        <v>130</v>
      </c>
      <c r="E21" s="28">
        <f>(5390*10%)+5390</f>
        <v>5929</v>
      </c>
      <c r="F21" s="29">
        <f>E21*20%+5929</f>
        <v>7114.8</v>
      </c>
    </row>
    <row r="22" spans="1:6" s="2" customFormat="1" ht="15.75" x14ac:dyDescent="0.25">
      <c r="A22" s="24">
        <v>4</v>
      </c>
      <c r="B22" s="27" t="s">
        <v>42</v>
      </c>
      <c r="C22" s="15" t="s">
        <v>58</v>
      </c>
      <c r="D22" s="41" t="s">
        <v>131</v>
      </c>
      <c r="E22" s="28">
        <f>(5390*10%)+5390</f>
        <v>5929</v>
      </c>
      <c r="F22" s="29">
        <f>E22*20%+5929</f>
        <v>7114.8</v>
      </c>
    </row>
    <row r="23" spans="1:6" s="2" customFormat="1" ht="20.25" customHeight="1" x14ac:dyDescent="0.25">
      <c r="A23" s="54">
        <v>5</v>
      </c>
      <c r="B23" s="56" t="s">
        <v>43</v>
      </c>
      <c r="C23" s="55" t="s">
        <v>59</v>
      </c>
      <c r="D23" s="41" t="s">
        <v>124</v>
      </c>
      <c r="E23" s="52">
        <f>(10%*7810)+7810</f>
        <v>8591</v>
      </c>
      <c r="F23" s="53">
        <f>(9372*10%)+9372</f>
        <v>10309.200000000001</v>
      </c>
    </row>
    <row r="24" spans="1:6" s="2" customFormat="1" ht="15.75" x14ac:dyDescent="0.25">
      <c r="A24" s="24">
        <v>6</v>
      </c>
      <c r="B24" s="11" t="s">
        <v>64</v>
      </c>
      <c r="C24" s="15" t="s">
        <v>58</v>
      </c>
      <c r="D24" s="41" t="s">
        <v>133</v>
      </c>
      <c r="E24" s="28">
        <f>(5390*10%)+5390</f>
        <v>5929</v>
      </c>
      <c r="F24" s="29">
        <f>E24*20%+5929</f>
        <v>7114.8</v>
      </c>
    </row>
    <row r="25" spans="1:6" s="2" customFormat="1" ht="31.5" x14ac:dyDescent="0.25">
      <c r="A25" s="24">
        <v>7</v>
      </c>
      <c r="B25" s="11" t="s">
        <v>61</v>
      </c>
      <c r="C25" s="16" t="s">
        <v>62</v>
      </c>
      <c r="D25" s="41" t="s">
        <v>132</v>
      </c>
      <c r="E25" s="28">
        <f>5929*2</f>
        <v>11858</v>
      </c>
      <c r="F25" s="29">
        <f>(E25*20%)+E25</f>
        <v>14229.6</v>
      </c>
    </row>
    <row r="26" spans="1:6" s="1" customFormat="1" ht="18" customHeight="1" x14ac:dyDescent="0.25">
      <c r="A26" s="24">
        <v>8</v>
      </c>
      <c r="B26" s="26" t="s">
        <v>6</v>
      </c>
      <c r="C26" s="15" t="s">
        <v>58</v>
      </c>
      <c r="D26" s="41" t="s">
        <v>134</v>
      </c>
      <c r="E26" s="28">
        <f>(5390*10%)+5390</f>
        <v>5929</v>
      </c>
      <c r="F26" s="29">
        <f>E26*20%+5929</f>
        <v>7114.8</v>
      </c>
    </row>
    <row r="27" spans="1:6" s="1" customFormat="1" ht="15.75" x14ac:dyDescent="0.25">
      <c r="A27" s="73">
        <v>9</v>
      </c>
      <c r="B27" s="76" t="s">
        <v>5</v>
      </c>
      <c r="C27" s="92" t="s">
        <v>58</v>
      </c>
      <c r="D27" s="45" t="s">
        <v>135</v>
      </c>
      <c r="E27" s="79">
        <f>(5390*10%)+5390</f>
        <v>5929</v>
      </c>
      <c r="F27" s="82">
        <f>E27*20%+5929</f>
        <v>7114.8</v>
      </c>
    </row>
    <row r="28" spans="1:6" s="1" customFormat="1" ht="15.75" x14ac:dyDescent="0.25">
      <c r="A28" s="90"/>
      <c r="B28" s="91"/>
      <c r="C28" s="93"/>
      <c r="D28" s="41" t="s">
        <v>136</v>
      </c>
      <c r="E28" s="93"/>
      <c r="F28" s="94"/>
    </row>
    <row r="29" spans="1:6" s="2" customFormat="1" ht="15.75" x14ac:dyDescent="0.25">
      <c r="A29" s="24">
        <v>10</v>
      </c>
      <c r="B29" s="11" t="s">
        <v>26</v>
      </c>
      <c r="C29" s="18" t="s">
        <v>59</v>
      </c>
      <c r="D29" s="41" t="s">
        <v>137</v>
      </c>
      <c r="E29" s="28">
        <f>(10%*7810)+7810</f>
        <v>8591</v>
      </c>
      <c r="F29" s="29">
        <f>(9372*10%)+9372</f>
        <v>10309.200000000001</v>
      </c>
    </row>
    <row r="30" spans="1:6" s="2" customFormat="1" ht="15.75" x14ac:dyDescent="0.25">
      <c r="A30" s="24">
        <v>11</v>
      </c>
      <c r="B30" s="11" t="s">
        <v>27</v>
      </c>
      <c r="C30" s="18" t="s">
        <v>59</v>
      </c>
      <c r="D30" s="41" t="s">
        <v>138</v>
      </c>
      <c r="E30" s="28">
        <f>(10%*7810)+7810</f>
        <v>8591</v>
      </c>
      <c r="F30" s="29">
        <f>(9372*10%)+9372</f>
        <v>10309.200000000001</v>
      </c>
    </row>
    <row r="31" spans="1:6" s="2" customFormat="1" ht="15.75" x14ac:dyDescent="0.25">
      <c r="A31" s="24">
        <v>12</v>
      </c>
      <c r="B31" s="11" t="s">
        <v>19</v>
      </c>
      <c r="C31" s="18" t="s">
        <v>59</v>
      </c>
      <c r="D31" s="41" t="s">
        <v>139</v>
      </c>
      <c r="E31" s="28">
        <f>(10%*7810)+7810</f>
        <v>8591</v>
      </c>
      <c r="F31" s="29">
        <f>(9372*10%)+9372</f>
        <v>10309.200000000001</v>
      </c>
    </row>
    <row r="32" spans="1:6" s="2" customFormat="1" ht="15.75" x14ac:dyDescent="0.25">
      <c r="A32" s="24">
        <v>13</v>
      </c>
      <c r="B32" s="11" t="s">
        <v>17</v>
      </c>
      <c r="C32" s="15" t="s">
        <v>58</v>
      </c>
      <c r="D32" s="41" t="s">
        <v>140</v>
      </c>
      <c r="E32" s="28">
        <f>(5390*10%)+5390</f>
        <v>5929</v>
      </c>
      <c r="F32" s="29">
        <f>E32*20%+5929</f>
        <v>7114.8</v>
      </c>
    </row>
    <row r="33" spans="1:12" s="1" customFormat="1" ht="15.75" x14ac:dyDescent="0.25">
      <c r="A33" s="24">
        <v>14</v>
      </c>
      <c r="B33" s="26" t="s">
        <v>4</v>
      </c>
      <c r="C33" s="18" t="s">
        <v>58</v>
      </c>
      <c r="D33" s="41" t="s">
        <v>141</v>
      </c>
      <c r="E33" s="28">
        <f>(5390*10%)+5390</f>
        <v>5929</v>
      </c>
      <c r="F33" s="29">
        <f>E33*20%+5929</f>
        <v>7114.8</v>
      </c>
    </row>
    <row r="34" spans="1:12" s="2" customFormat="1" ht="15.75" x14ac:dyDescent="0.25">
      <c r="A34" s="24">
        <v>15</v>
      </c>
      <c r="B34" s="11" t="s">
        <v>65</v>
      </c>
      <c r="C34" s="18" t="s">
        <v>59</v>
      </c>
      <c r="D34" s="41" t="s">
        <v>121</v>
      </c>
      <c r="E34" s="28">
        <f>(10%*7810)+7810</f>
        <v>8591</v>
      </c>
      <c r="F34" s="29">
        <f>(9372*10%)+9372</f>
        <v>10309.200000000001</v>
      </c>
    </row>
    <row r="35" spans="1:12" ht="15.75" x14ac:dyDescent="0.25">
      <c r="A35" s="24">
        <v>16</v>
      </c>
      <c r="B35" s="11" t="s">
        <v>48</v>
      </c>
      <c r="C35" s="18" t="s">
        <v>59</v>
      </c>
      <c r="D35" s="41" t="s">
        <v>144</v>
      </c>
      <c r="E35" s="28">
        <f>(10%*7810)+7810</f>
        <v>8591</v>
      </c>
      <c r="F35" s="29">
        <f>(9372*10%)+9372</f>
        <v>10309.200000000001</v>
      </c>
    </row>
    <row r="36" spans="1:12" s="2" customFormat="1" ht="15.75" x14ac:dyDescent="0.25">
      <c r="A36" s="24">
        <v>17</v>
      </c>
      <c r="B36" s="11" t="s">
        <v>28</v>
      </c>
      <c r="C36" s="15" t="s">
        <v>58</v>
      </c>
      <c r="D36" s="41" t="s">
        <v>158</v>
      </c>
      <c r="E36" s="28">
        <f>(5390*10%)+5390</f>
        <v>5929</v>
      </c>
      <c r="F36" s="29">
        <f>E36*20%+5929</f>
        <v>7114.8</v>
      </c>
    </row>
    <row r="37" spans="1:12" s="2" customFormat="1" ht="15.75" x14ac:dyDescent="0.25">
      <c r="A37" s="24">
        <v>18</v>
      </c>
      <c r="B37" s="11" t="s">
        <v>46</v>
      </c>
      <c r="C37" s="18" t="s">
        <v>59</v>
      </c>
      <c r="D37" s="41" t="s">
        <v>145</v>
      </c>
      <c r="E37" s="28">
        <f>(10%*7810)+7810</f>
        <v>8591</v>
      </c>
      <c r="F37" s="29">
        <f>(9372*10%)+9372</f>
        <v>10309.200000000001</v>
      </c>
    </row>
    <row r="38" spans="1:12" s="1" customFormat="1" ht="15.75" x14ac:dyDescent="0.25">
      <c r="A38" s="24">
        <v>19</v>
      </c>
      <c r="B38" s="26" t="s">
        <v>7</v>
      </c>
      <c r="C38" s="18" t="s">
        <v>58</v>
      </c>
      <c r="D38" s="41" t="s">
        <v>159</v>
      </c>
      <c r="E38" s="28">
        <f>(5390*10%)+5390</f>
        <v>5929</v>
      </c>
      <c r="F38" s="29">
        <f>E38*20%+5929</f>
        <v>7114.8</v>
      </c>
    </row>
    <row r="39" spans="1:12" s="2" customFormat="1" ht="16.5" thickBot="1" x14ac:dyDescent="0.3">
      <c r="A39" s="36">
        <v>20</v>
      </c>
      <c r="B39" s="13" t="s">
        <v>12</v>
      </c>
      <c r="C39" s="35" t="s">
        <v>59</v>
      </c>
      <c r="D39" s="43" t="s">
        <v>122</v>
      </c>
      <c r="E39" s="10">
        <f>(10%*7810)+7810</f>
        <v>8591</v>
      </c>
      <c r="F39" s="23">
        <f>(9372*10%)+9372</f>
        <v>10309.200000000001</v>
      </c>
    </row>
    <row r="40" spans="1:12" s="2" customFormat="1" ht="21" thickBot="1" x14ac:dyDescent="0.3">
      <c r="A40" s="66" t="s">
        <v>87</v>
      </c>
      <c r="B40" s="67"/>
      <c r="C40" s="67"/>
      <c r="D40" s="67"/>
      <c r="E40" s="67"/>
      <c r="F40" s="68"/>
      <c r="L40" s="2" t="s">
        <v>60</v>
      </c>
    </row>
    <row r="41" spans="1:12" ht="21" thickBot="1" x14ac:dyDescent="0.3">
      <c r="A41" s="69" t="s">
        <v>9</v>
      </c>
      <c r="B41" s="70"/>
      <c r="C41" s="70"/>
      <c r="D41" s="70"/>
      <c r="E41" s="70"/>
      <c r="F41" s="71"/>
    </row>
    <row r="42" spans="1:12" ht="15.75" customHeight="1" x14ac:dyDescent="0.25">
      <c r="A42" s="72">
        <v>1</v>
      </c>
      <c r="B42" s="75" t="s">
        <v>52</v>
      </c>
      <c r="C42" s="32" t="s">
        <v>69</v>
      </c>
      <c r="D42" s="44" t="s">
        <v>107</v>
      </c>
      <c r="E42" s="78">
        <f>(15%*7500)+7500</f>
        <v>8625</v>
      </c>
      <c r="F42" s="81">
        <f>(9000*15%)+9000</f>
        <v>10350</v>
      </c>
    </row>
    <row r="43" spans="1:12" ht="15.75" x14ac:dyDescent="0.25">
      <c r="A43" s="73"/>
      <c r="B43" s="76"/>
      <c r="C43" s="18" t="s">
        <v>69</v>
      </c>
      <c r="D43" s="41" t="s">
        <v>108</v>
      </c>
      <c r="E43" s="79"/>
      <c r="F43" s="82"/>
    </row>
    <row r="44" spans="1:12" ht="15.75" x14ac:dyDescent="0.25">
      <c r="A44" s="74"/>
      <c r="B44" s="77"/>
      <c r="C44" s="18" t="s">
        <v>69</v>
      </c>
      <c r="D44" s="41" t="s">
        <v>109</v>
      </c>
      <c r="E44" s="80"/>
      <c r="F44" s="83"/>
    </row>
    <row r="45" spans="1:12" ht="15.75" x14ac:dyDescent="0.25">
      <c r="A45" s="74"/>
      <c r="B45" s="77"/>
      <c r="C45" s="18" t="s">
        <v>69</v>
      </c>
      <c r="D45" s="41" t="s">
        <v>110</v>
      </c>
      <c r="E45" s="80"/>
      <c r="F45" s="83"/>
    </row>
    <row r="46" spans="1:12" ht="15.75" x14ac:dyDescent="0.25">
      <c r="A46" s="74">
        <v>2</v>
      </c>
      <c r="B46" s="77" t="s">
        <v>13</v>
      </c>
      <c r="C46" s="95" t="s">
        <v>70</v>
      </c>
      <c r="D46" s="14" t="s">
        <v>111</v>
      </c>
      <c r="E46" s="79">
        <f>(15%*3080)+3080</f>
        <v>3542</v>
      </c>
      <c r="F46" s="82">
        <f>(3696*15%)+3696</f>
        <v>4250.3999999999996</v>
      </c>
    </row>
    <row r="47" spans="1:12" ht="15.75" x14ac:dyDescent="0.25">
      <c r="A47" s="90"/>
      <c r="B47" s="91"/>
      <c r="C47" s="93"/>
      <c r="D47" s="41" t="s">
        <v>112</v>
      </c>
      <c r="E47" s="93"/>
      <c r="F47" s="94"/>
    </row>
    <row r="48" spans="1:12" s="2" customFormat="1" ht="19.5" customHeight="1" x14ac:dyDescent="0.25">
      <c r="A48" s="24">
        <v>3</v>
      </c>
      <c r="B48" s="27" t="s">
        <v>15</v>
      </c>
      <c r="C48" s="15" t="s">
        <v>70</v>
      </c>
      <c r="D48" s="41" t="s">
        <v>98</v>
      </c>
      <c r="E48" s="28">
        <f>(15%*3080)+3080</f>
        <v>3542</v>
      </c>
      <c r="F48" s="29">
        <f>(3696*15%)+3696</f>
        <v>4250.3999999999996</v>
      </c>
    </row>
    <row r="49" spans="1:6" ht="19.5" customHeight="1" x14ac:dyDescent="0.25">
      <c r="A49" s="25">
        <v>4</v>
      </c>
      <c r="B49" s="27" t="s">
        <v>14</v>
      </c>
      <c r="C49" s="15" t="s">
        <v>70</v>
      </c>
      <c r="D49" s="41" t="s">
        <v>113</v>
      </c>
      <c r="E49" s="28">
        <f>(15%*3080)+3080</f>
        <v>3542</v>
      </c>
      <c r="F49" s="29">
        <f>(3696*15%)+3696</f>
        <v>4250.3999999999996</v>
      </c>
    </row>
    <row r="50" spans="1:6" ht="18" customHeight="1" x14ac:dyDescent="0.25">
      <c r="A50" s="24">
        <v>5</v>
      </c>
      <c r="B50" s="27" t="s">
        <v>12</v>
      </c>
      <c r="C50" s="15" t="s">
        <v>70</v>
      </c>
      <c r="D50" s="41" t="s">
        <v>91</v>
      </c>
      <c r="E50" s="28">
        <f>(15%*3080)+3080</f>
        <v>3542</v>
      </c>
      <c r="F50" s="29">
        <f>(3696*15%)+3696</f>
        <v>4250.3999999999996</v>
      </c>
    </row>
    <row r="51" spans="1:6" ht="15.75" customHeight="1" x14ac:dyDescent="0.25">
      <c r="A51" s="74">
        <v>6</v>
      </c>
      <c r="B51" s="77" t="s">
        <v>56</v>
      </c>
      <c r="C51" s="95" t="s">
        <v>70</v>
      </c>
      <c r="D51" s="14" t="s">
        <v>114</v>
      </c>
      <c r="E51" s="79">
        <f>(15%*3080)+3080</f>
        <v>3542</v>
      </c>
      <c r="F51" s="82">
        <f>(3696*15%)+3696</f>
        <v>4250.3999999999996</v>
      </c>
    </row>
    <row r="52" spans="1:6" ht="15.75" x14ac:dyDescent="0.25">
      <c r="A52" s="90"/>
      <c r="B52" s="91"/>
      <c r="C52" s="93"/>
      <c r="D52" s="41" t="s">
        <v>115</v>
      </c>
      <c r="E52" s="93"/>
      <c r="F52" s="94"/>
    </row>
    <row r="53" spans="1:6" ht="15.75" x14ac:dyDescent="0.25">
      <c r="A53" s="25">
        <v>7</v>
      </c>
      <c r="B53" s="26" t="s">
        <v>10</v>
      </c>
      <c r="C53" s="15" t="s">
        <v>71</v>
      </c>
      <c r="D53" s="41" t="s">
        <v>116</v>
      </c>
      <c r="E53" s="28">
        <f>(15%*5550)+5550</f>
        <v>6382.5</v>
      </c>
      <c r="F53" s="29">
        <f>(6660*15%)+6660</f>
        <v>7659</v>
      </c>
    </row>
    <row r="54" spans="1:6" ht="30" x14ac:dyDescent="0.25">
      <c r="A54" s="24">
        <v>8</v>
      </c>
      <c r="B54" s="141" t="s">
        <v>11</v>
      </c>
      <c r="C54" s="15" t="s">
        <v>70</v>
      </c>
      <c r="D54" s="14" t="s">
        <v>117</v>
      </c>
      <c r="E54" s="28">
        <f>(15%*3080)+3080</f>
        <v>3542</v>
      </c>
      <c r="F54" s="29">
        <f>(3696*15%)+3696</f>
        <v>4250.3999999999996</v>
      </c>
    </row>
    <row r="55" spans="1:6" ht="15.75" x14ac:dyDescent="0.25">
      <c r="A55" s="24">
        <v>9</v>
      </c>
      <c r="B55" s="26" t="s">
        <v>55</v>
      </c>
      <c r="C55" s="15" t="s">
        <v>70</v>
      </c>
      <c r="D55" s="41" t="s">
        <v>90</v>
      </c>
      <c r="E55" s="28">
        <f>(15%*3080)+3080</f>
        <v>3542</v>
      </c>
      <c r="F55" s="29">
        <f>(3696*15%)+3696</f>
        <v>4250.3999999999996</v>
      </c>
    </row>
    <row r="56" spans="1:6" ht="16.5" thickBot="1" x14ac:dyDescent="0.3">
      <c r="A56" s="37">
        <v>10</v>
      </c>
      <c r="B56" s="38" t="s">
        <v>16</v>
      </c>
      <c r="C56" s="17" t="s">
        <v>70</v>
      </c>
      <c r="D56" s="43" t="s">
        <v>150</v>
      </c>
      <c r="E56" s="10">
        <f>(15%*3080)+3080</f>
        <v>3542</v>
      </c>
      <c r="F56" s="23">
        <f>(3696*15%)+3696</f>
        <v>4250.3999999999996</v>
      </c>
    </row>
    <row r="57" spans="1:6" ht="21" thickBot="1" x14ac:dyDescent="0.3">
      <c r="A57" s="96" t="s">
        <v>18</v>
      </c>
      <c r="B57" s="97"/>
      <c r="C57" s="97"/>
      <c r="D57" s="97"/>
      <c r="E57" s="97"/>
      <c r="F57" s="98"/>
    </row>
    <row r="58" spans="1:6" ht="15.75" customHeight="1" x14ac:dyDescent="0.25">
      <c r="A58" s="72">
        <v>1</v>
      </c>
      <c r="B58" s="99" t="s">
        <v>53</v>
      </c>
      <c r="C58" s="100" t="s">
        <v>70</v>
      </c>
      <c r="D58" s="44" t="s">
        <v>146</v>
      </c>
      <c r="E58" s="78">
        <f t="shared" ref="E58:E69" si="0">(15%*3080)+3080</f>
        <v>3542</v>
      </c>
      <c r="F58" s="81">
        <f t="shared" ref="F58:F69" si="1">(3696*15%)+3696</f>
        <v>4250.3999999999996</v>
      </c>
    </row>
    <row r="59" spans="1:6" ht="15.75" x14ac:dyDescent="0.25">
      <c r="A59" s="90"/>
      <c r="B59" s="91"/>
      <c r="C59" s="93"/>
      <c r="D59" s="41" t="s">
        <v>147</v>
      </c>
      <c r="E59" s="93"/>
      <c r="F59" s="94"/>
    </row>
    <row r="60" spans="1:6" ht="15.75" x14ac:dyDescent="0.25">
      <c r="A60" s="74">
        <v>2</v>
      </c>
      <c r="B60" s="102" t="s">
        <v>20</v>
      </c>
      <c r="C60" s="95" t="s">
        <v>70</v>
      </c>
      <c r="D60" s="41" t="s">
        <v>148</v>
      </c>
      <c r="E60" s="79">
        <f t="shared" si="0"/>
        <v>3542</v>
      </c>
      <c r="F60" s="82">
        <f t="shared" si="1"/>
        <v>4250.3999999999996</v>
      </c>
    </row>
    <row r="61" spans="1:6" ht="15.75" x14ac:dyDescent="0.25">
      <c r="A61" s="90"/>
      <c r="B61" s="91"/>
      <c r="C61" s="93"/>
      <c r="D61" s="41" t="s">
        <v>100</v>
      </c>
      <c r="E61" s="93"/>
      <c r="F61" s="94"/>
    </row>
    <row r="62" spans="1:6" ht="15.75" x14ac:dyDescent="0.25">
      <c r="A62" s="73">
        <v>3</v>
      </c>
      <c r="B62" s="76" t="s">
        <v>21</v>
      </c>
      <c r="C62" s="92" t="s">
        <v>70</v>
      </c>
      <c r="D62" s="41" t="s">
        <v>148</v>
      </c>
      <c r="E62" s="79">
        <f t="shared" si="0"/>
        <v>3542</v>
      </c>
      <c r="F62" s="82">
        <f t="shared" si="1"/>
        <v>4250.3999999999996</v>
      </c>
    </row>
    <row r="63" spans="1:6" ht="15.75" x14ac:dyDescent="0.25">
      <c r="A63" s="90"/>
      <c r="B63" s="91"/>
      <c r="C63" s="93"/>
      <c r="D63" s="41" t="s">
        <v>102</v>
      </c>
      <c r="E63" s="93"/>
      <c r="F63" s="94"/>
    </row>
    <row r="64" spans="1:6" ht="15.75" x14ac:dyDescent="0.25">
      <c r="A64" s="74">
        <v>4</v>
      </c>
      <c r="B64" s="102" t="s">
        <v>19</v>
      </c>
      <c r="C64" s="95" t="s">
        <v>70</v>
      </c>
      <c r="D64" s="41" t="s">
        <v>101</v>
      </c>
      <c r="E64" s="79">
        <f t="shared" si="0"/>
        <v>3542</v>
      </c>
      <c r="F64" s="82">
        <f t="shared" si="1"/>
        <v>4250.3999999999996</v>
      </c>
    </row>
    <row r="65" spans="1:6" ht="15.75" x14ac:dyDescent="0.25">
      <c r="A65" s="90"/>
      <c r="B65" s="91"/>
      <c r="C65" s="93"/>
      <c r="D65" s="41" t="s">
        <v>150</v>
      </c>
      <c r="E65" s="93"/>
      <c r="F65" s="94"/>
    </row>
    <row r="66" spans="1:6" ht="15.75" x14ac:dyDescent="0.25">
      <c r="A66" s="25">
        <v>5</v>
      </c>
      <c r="B66" s="11" t="s">
        <v>22</v>
      </c>
      <c r="C66" s="15" t="s">
        <v>70</v>
      </c>
      <c r="D66" s="41" t="s">
        <v>102</v>
      </c>
      <c r="E66" s="28">
        <f t="shared" si="0"/>
        <v>3542</v>
      </c>
      <c r="F66" s="29">
        <f t="shared" si="1"/>
        <v>4250.3999999999996</v>
      </c>
    </row>
    <row r="67" spans="1:6" s="1" customFormat="1" ht="18" customHeight="1" x14ac:dyDescent="0.25">
      <c r="A67" s="24">
        <v>6</v>
      </c>
      <c r="B67" s="26" t="s">
        <v>6</v>
      </c>
      <c r="C67" s="15" t="s">
        <v>70</v>
      </c>
      <c r="D67" s="41" t="s">
        <v>151</v>
      </c>
      <c r="E67" s="28">
        <f t="shared" si="0"/>
        <v>3542</v>
      </c>
      <c r="F67" s="29">
        <f t="shared" si="1"/>
        <v>4250.3999999999996</v>
      </c>
    </row>
    <row r="68" spans="1:6" ht="15.75" x14ac:dyDescent="0.25">
      <c r="A68" s="25">
        <v>7</v>
      </c>
      <c r="B68" s="26" t="s">
        <v>24</v>
      </c>
      <c r="C68" s="18" t="s">
        <v>70</v>
      </c>
      <c r="D68" s="41" t="s">
        <v>152</v>
      </c>
      <c r="E68" s="28">
        <f t="shared" si="0"/>
        <v>3542</v>
      </c>
      <c r="F68" s="29">
        <f t="shared" si="1"/>
        <v>4250.3999999999996</v>
      </c>
    </row>
    <row r="69" spans="1:6" ht="16.5" thickBot="1" x14ac:dyDescent="0.3">
      <c r="A69" s="36">
        <v>8</v>
      </c>
      <c r="B69" s="34" t="s">
        <v>23</v>
      </c>
      <c r="C69" s="35" t="s">
        <v>70</v>
      </c>
      <c r="D69" s="43" t="s">
        <v>120</v>
      </c>
      <c r="E69" s="10">
        <f t="shared" si="0"/>
        <v>3542</v>
      </c>
      <c r="F69" s="23">
        <f t="shared" si="1"/>
        <v>4250.3999999999996</v>
      </c>
    </row>
    <row r="70" spans="1:6" ht="21" thickBot="1" x14ac:dyDescent="0.3">
      <c r="A70" s="96" t="s">
        <v>25</v>
      </c>
      <c r="B70" s="97"/>
      <c r="C70" s="97"/>
      <c r="D70" s="97"/>
      <c r="E70" s="97"/>
      <c r="F70" s="98"/>
    </row>
    <row r="71" spans="1:6" ht="22.5" customHeight="1" x14ac:dyDescent="0.25">
      <c r="A71" s="30">
        <v>1</v>
      </c>
      <c r="B71" s="39" t="s">
        <v>27</v>
      </c>
      <c r="C71" s="40" t="s">
        <v>70</v>
      </c>
      <c r="D71" s="42" t="s">
        <v>111</v>
      </c>
      <c r="E71" s="19">
        <f>(15%*3080)+3080</f>
        <v>3542</v>
      </c>
      <c r="F71" s="33">
        <f>(3696*15%)+3696</f>
        <v>4250.3999999999996</v>
      </c>
    </row>
    <row r="72" spans="1:6" ht="19.5" customHeight="1" x14ac:dyDescent="0.25">
      <c r="A72" s="24">
        <v>2</v>
      </c>
      <c r="B72" s="11" t="s">
        <v>29</v>
      </c>
      <c r="C72" s="15" t="s">
        <v>70</v>
      </c>
      <c r="D72" s="41" t="s">
        <v>103</v>
      </c>
      <c r="E72" s="28">
        <f>(15%*3080)+3080</f>
        <v>3542</v>
      </c>
      <c r="F72" s="29">
        <f>(3696*15%)+3696</f>
        <v>4250.3999999999996</v>
      </c>
    </row>
    <row r="73" spans="1:6" ht="18.75" customHeight="1" x14ac:dyDescent="0.25">
      <c r="A73" s="24">
        <v>3</v>
      </c>
      <c r="B73" s="11" t="s">
        <v>31</v>
      </c>
      <c r="C73" s="15" t="s">
        <v>70</v>
      </c>
      <c r="D73" s="41" t="s">
        <v>153</v>
      </c>
      <c r="E73" s="28">
        <f>(15%*3080)+3080</f>
        <v>3542</v>
      </c>
      <c r="F73" s="29">
        <f>(3696*15%)+3696</f>
        <v>4250.3999999999996</v>
      </c>
    </row>
    <row r="74" spans="1:6" ht="17.25" customHeight="1" thickBot="1" x14ac:dyDescent="0.3">
      <c r="A74" s="36">
        <v>4</v>
      </c>
      <c r="B74" s="34" t="s">
        <v>30</v>
      </c>
      <c r="C74" s="35" t="s">
        <v>70</v>
      </c>
      <c r="D74" s="43" t="s">
        <v>154</v>
      </c>
      <c r="E74" s="10">
        <f>(15%*3080)+3080</f>
        <v>3542</v>
      </c>
      <c r="F74" s="23">
        <f>(3696*15%)+3696</f>
        <v>4250.3999999999996</v>
      </c>
    </row>
    <row r="75" spans="1:6" ht="21" thickBot="1" x14ac:dyDescent="0.3">
      <c r="A75" s="96" t="s">
        <v>32</v>
      </c>
      <c r="B75" s="97"/>
      <c r="C75" s="97"/>
      <c r="D75" s="97"/>
      <c r="E75" s="97"/>
      <c r="F75" s="98"/>
    </row>
    <row r="76" spans="1:6" ht="15.75" x14ac:dyDescent="0.25">
      <c r="A76" s="105">
        <v>1</v>
      </c>
      <c r="B76" s="99" t="s">
        <v>33</v>
      </c>
      <c r="C76" s="100" t="s">
        <v>70</v>
      </c>
      <c r="D76" s="44" t="s">
        <v>156</v>
      </c>
      <c r="E76" s="78">
        <f>(15%*3080)+3080</f>
        <v>3542</v>
      </c>
      <c r="F76" s="81">
        <f>(3696*15%)+3696</f>
        <v>4250.3999999999996</v>
      </c>
    </row>
    <row r="77" spans="1:6" ht="15.75" customHeight="1" x14ac:dyDescent="0.25">
      <c r="A77" s="101"/>
      <c r="B77" s="102"/>
      <c r="C77" s="95"/>
      <c r="D77" s="41" t="s">
        <v>113</v>
      </c>
      <c r="E77" s="79"/>
      <c r="F77" s="82"/>
    </row>
    <row r="78" spans="1:6" ht="15.75" x14ac:dyDescent="0.25">
      <c r="A78" s="101"/>
      <c r="B78" s="102"/>
      <c r="C78" s="95"/>
      <c r="D78" s="41" t="s">
        <v>123</v>
      </c>
      <c r="E78" s="79"/>
      <c r="F78" s="82"/>
    </row>
    <row r="79" spans="1:6" ht="15.75" x14ac:dyDescent="0.25">
      <c r="A79" s="101"/>
      <c r="B79" s="102"/>
      <c r="C79" s="95"/>
      <c r="D79" s="14" t="s">
        <v>119</v>
      </c>
      <c r="E79" s="79"/>
      <c r="F79" s="82"/>
    </row>
    <row r="80" spans="1:6" ht="15.75" x14ac:dyDescent="0.25">
      <c r="A80" s="122">
        <v>2</v>
      </c>
      <c r="B80" s="120" t="s">
        <v>34</v>
      </c>
      <c r="C80" s="128" t="s">
        <v>70</v>
      </c>
      <c r="D80" s="50" t="s">
        <v>149</v>
      </c>
      <c r="E80" s="116">
        <f>(15%*3080)+3080</f>
        <v>3542</v>
      </c>
      <c r="F80" s="118">
        <f>(3696*15%)+3696</f>
        <v>4250.3999999999996</v>
      </c>
    </row>
    <row r="81" spans="1:10" ht="16.5" thickBot="1" x14ac:dyDescent="0.3">
      <c r="A81" s="123"/>
      <c r="B81" s="121"/>
      <c r="C81" s="142"/>
      <c r="D81" s="43" t="s">
        <v>96</v>
      </c>
      <c r="E81" s="117"/>
      <c r="F81" s="119"/>
      <c r="I81" s="3" t="s">
        <v>60</v>
      </c>
    </row>
    <row r="82" spans="1:10" ht="21" thickBot="1" x14ac:dyDescent="0.3">
      <c r="A82" s="96" t="s">
        <v>35</v>
      </c>
      <c r="B82" s="97"/>
      <c r="C82" s="97"/>
      <c r="D82" s="97"/>
      <c r="E82" s="97"/>
      <c r="F82" s="98"/>
    </row>
    <row r="83" spans="1:10" ht="15.75" x14ac:dyDescent="0.25">
      <c r="A83" s="105" t="s">
        <v>66</v>
      </c>
      <c r="B83" s="99" t="s">
        <v>36</v>
      </c>
      <c r="C83" s="106" t="s">
        <v>70</v>
      </c>
      <c r="D83" s="44" t="s">
        <v>89</v>
      </c>
      <c r="E83" s="78">
        <f>(15%*3080)+3080</f>
        <v>3542</v>
      </c>
      <c r="F83" s="81">
        <f>(3696*15%)+3696</f>
        <v>4250.3999999999996</v>
      </c>
    </row>
    <row r="84" spans="1:10" ht="15.75" x14ac:dyDescent="0.25">
      <c r="A84" s="90"/>
      <c r="B84" s="91"/>
      <c r="C84" s="93"/>
      <c r="D84" s="41" t="s">
        <v>92</v>
      </c>
      <c r="E84" s="93"/>
      <c r="F84" s="94"/>
    </row>
    <row r="85" spans="1:10" ht="15.75" x14ac:dyDescent="0.25">
      <c r="A85" s="90"/>
      <c r="B85" s="91"/>
      <c r="C85" s="93"/>
      <c r="D85" s="41" t="s">
        <v>90</v>
      </c>
      <c r="E85" s="93"/>
      <c r="F85" s="94"/>
      <c r="J85" s="3" t="s">
        <v>60</v>
      </c>
    </row>
    <row r="86" spans="1:10" ht="17.25" customHeight="1" x14ac:dyDescent="0.25">
      <c r="A86" s="6">
        <v>2</v>
      </c>
      <c r="B86" s="11" t="s">
        <v>37</v>
      </c>
      <c r="C86" s="18" t="s">
        <v>70</v>
      </c>
      <c r="D86" s="41" t="s">
        <v>91</v>
      </c>
      <c r="E86" s="28">
        <f>(15%*3080)+3080</f>
        <v>3542</v>
      </c>
      <c r="F86" s="29">
        <f>(3696*15%)+3696</f>
        <v>4250.3999999999996</v>
      </c>
    </row>
    <row r="87" spans="1:10" ht="15.75" x14ac:dyDescent="0.25">
      <c r="A87" s="6">
        <v>3</v>
      </c>
      <c r="B87" s="11" t="s">
        <v>39</v>
      </c>
      <c r="C87" s="16" t="s">
        <v>70</v>
      </c>
      <c r="D87" s="14" t="s">
        <v>93</v>
      </c>
      <c r="E87" s="28">
        <f>(15%*3080)+3080</f>
        <v>3542</v>
      </c>
      <c r="F87" s="29">
        <f>(3696*15%)+3696</f>
        <v>4250.3999999999996</v>
      </c>
    </row>
    <row r="88" spans="1:10" ht="15.75" x14ac:dyDescent="0.25">
      <c r="A88" s="101">
        <v>4</v>
      </c>
      <c r="B88" s="102" t="s">
        <v>38</v>
      </c>
      <c r="C88" s="103" t="s">
        <v>70</v>
      </c>
      <c r="D88" s="41" t="s">
        <v>94</v>
      </c>
      <c r="E88" s="79">
        <f>(15%*3080)+3080</f>
        <v>3542</v>
      </c>
      <c r="F88" s="82">
        <f>(3696*15%)+3696</f>
        <v>4250.3999999999996</v>
      </c>
    </row>
    <row r="89" spans="1:10" ht="15.75" x14ac:dyDescent="0.25">
      <c r="A89" s="90"/>
      <c r="B89" s="91"/>
      <c r="C89" s="104"/>
      <c r="D89" s="14" t="s">
        <v>95</v>
      </c>
      <c r="E89" s="93"/>
      <c r="F89" s="94"/>
    </row>
    <row r="90" spans="1:10" ht="16.5" thickBot="1" x14ac:dyDescent="0.3">
      <c r="A90" s="8">
        <v>5</v>
      </c>
      <c r="B90" s="13" t="s">
        <v>40</v>
      </c>
      <c r="C90" s="17" t="s">
        <v>70</v>
      </c>
      <c r="D90" s="43" t="s">
        <v>96</v>
      </c>
      <c r="E90" s="10">
        <f>(15%*3080)+3080</f>
        <v>3542</v>
      </c>
      <c r="F90" s="23">
        <f>(3696*15%)+3696</f>
        <v>4250.3999999999996</v>
      </c>
    </row>
    <row r="91" spans="1:10" ht="21" thickBot="1" x14ac:dyDescent="0.3">
      <c r="A91" s="96" t="s">
        <v>41</v>
      </c>
      <c r="B91" s="97"/>
      <c r="C91" s="97"/>
      <c r="D91" s="97"/>
      <c r="E91" s="97"/>
      <c r="F91" s="98"/>
    </row>
    <row r="92" spans="1:10" ht="15.75" customHeight="1" x14ac:dyDescent="0.25">
      <c r="A92" s="72">
        <v>1</v>
      </c>
      <c r="B92" s="75" t="s">
        <v>42</v>
      </c>
      <c r="C92" s="32" t="s">
        <v>70</v>
      </c>
      <c r="D92" s="44" t="s">
        <v>97</v>
      </c>
      <c r="E92" s="19">
        <f t="shared" ref="E92:E98" si="2">(15%*3080)+3080</f>
        <v>3542</v>
      </c>
      <c r="F92" s="33">
        <f t="shared" ref="F92:F98" si="3">(3696*15%)+3696</f>
        <v>4250.3999999999996</v>
      </c>
    </row>
    <row r="93" spans="1:10" ht="15.75" x14ac:dyDescent="0.25">
      <c r="A93" s="73"/>
      <c r="B93" s="76"/>
      <c r="C93" s="18" t="s">
        <v>70</v>
      </c>
      <c r="D93" s="41" t="s">
        <v>98</v>
      </c>
      <c r="E93" s="28">
        <f t="shared" si="2"/>
        <v>3542</v>
      </c>
      <c r="F93" s="29">
        <f t="shared" si="3"/>
        <v>4250.3999999999996</v>
      </c>
    </row>
    <row r="94" spans="1:10" ht="15.75" x14ac:dyDescent="0.25">
      <c r="A94" s="74"/>
      <c r="B94" s="77"/>
      <c r="C94" s="18" t="s">
        <v>70</v>
      </c>
      <c r="D94" s="41" t="s">
        <v>99</v>
      </c>
      <c r="E94" s="28">
        <f t="shared" si="2"/>
        <v>3542</v>
      </c>
      <c r="F94" s="29">
        <f t="shared" si="3"/>
        <v>4250.3999999999996</v>
      </c>
    </row>
    <row r="95" spans="1:10" ht="15.75" x14ac:dyDescent="0.25">
      <c r="A95" s="74"/>
      <c r="B95" s="77"/>
      <c r="C95" s="18" t="s">
        <v>70</v>
      </c>
      <c r="D95" s="41" t="s">
        <v>100</v>
      </c>
      <c r="E95" s="28">
        <f t="shared" si="2"/>
        <v>3542</v>
      </c>
      <c r="F95" s="29">
        <f t="shared" si="3"/>
        <v>4250.3999999999996</v>
      </c>
    </row>
    <row r="96" spans="1:10" ht="15.75" x14ac:dyDescent="0.25">
      <c r="A96" s="101">
        <v>2</v>
      </c>
      <c r="B96" s="102" t="s">
        <v>45</v>
      </c>
      <c r="C96" s="95" t="s">
        <v>70</v>
      </c>
      <c r="D96" s="41" t="s">
        <v>101</v>
      </c>
      <c r="E96" s="79">
        <f>(15%*3080)+3080</f>
        <v>3542</v>
      </c>
      <c r="F96" s="82">
        <f>(3696*15%)+3696</f>
        <v>4250.3999999999996</v>
      </c>
    </row>
    <row r="97" spans="1:6" ht="15.75" x14ac:dyDescent="0.25">
      <c r="A97" s="90"/>
      <c r="B97" s="91"/>
      <c r="C97" s="93"/>
      <c r="D97" s="41" t="s">
        <v>102</v>
      </c>
      <c r="E97" s="93"/>
      <c r="F97" s="94"/>
    </row>
    <row r="98" spans="1:6" ht="15.75" x14ac:dyDescent="0.25">
      <c r="A98" s="25">
        <v>3</v>
      </c>
      <c r="B98" s="27" t="s">
        <v>46</v>
      </c>
      <c r="C98" s="15" t="s">
        <v>70</v>
      </c>
      <c r="D98" s="41" t="s">
        <v>103</v>
      </c>
      <c r="E98" s="28">
        <f t="shared" si="2"/>
        <v>3542</v>
      </c>
      <c r="F98" s="29">
        <f t="shared" si="3"/>
        <v>4250.3999999999996</v>
      </c>
    </row>
    <row r="99" spans="1:6" ht="19.5" customHeight="1" x14ac:dyDescent="0.25">
      <c r="A99" s="6">
        <v>4</v>
      </c>
      <c r="B99" s="11" t="s">
        <v>43</v>
      </c>
      <c r="C99" s="15" t="s">
        <v>70</v>
      </c>
      <c r="D99" s="41" t="s">
        <v>105</v>
      </c>
      <c r="E99" s="28">
        <f>(15%*3080)+3080</f>
        <v>3542</v>
      </c>
      <c r="F99" s="29">
        <f>(3696*15%)+3696</f>
        <v>4250.3999999999996</v>
      </c>
    </row>
    <row r="100" spans="1:6" ht="15.75" x14ac:dyDescent="0.25">
      <c r="A100" s="122">
        <v>5</v>
      </c>
      <c r="B100" s="120" t="s">
        <v>44</v>
      </c>
      <c r="C100" s="128" t="s">
        <v>70</v>
      </c>
      <c r="D100" s="47" t="s">
        <v>156</v>
      </c>
      <c r="E100" s="116">
        <f>(15%*3080)+3080</f>
        <v>3542</v>
      </c>
      <c r="F100" s="118">
        <f>(3696*15%)+3696</f>
        <v>4250.3999999999996</v>
      </c>
    </row>
    <row r="101" spans="1:6" ht="16.5" thickBot="1" x14ac:dyDescent="0.3">
      <c r="A101" s="123"/>
      <c r="B101" s="121"/>
      <c r="C101" s="129"/>
      <c r="D101" s="43" t="s">
        <v>104</v>
      </c>
      <c r="E101" s="117"/>
      <c r="F101" s="119"/>
    </row>
    <row r="102" spans="1:6" ht="21" thickBot="1" x14ac:dyDescent="0.3">
      <c r="A102" s="130" t="s">
        <v>47</v>
      </c>
      <c r="B102" s="131"/>
      <c r="C102" s="131"/>
      <c r="D102" s="131"/>
      <c r="E102" s="131"/>
      <c r="F102" s="132"/>
    </row>
    <row r="103" spans="1:6" s="5" customFormat="1" ht="15.75" x14ac:dyDescent="0.25">
      <c r="A103" s="7">
        <v>1</v>
      </c>
      <c r="B103" s="12" t="s">
        <v>48</v>
      </c>
      <c r="C103" s="14" t="s">
        <v>70</v>
      </c>
      <c r="D103" s="46" t="s">
        <v>106</v>
      </c>
      <c r="E103" s="9">
        <f>(15%*3080)+3080</f>
        <v>3542</v>
      </c>
      <c r="F103" s="22">
        <f>(3696*15%)+3696</f>
        <v>4250.3999999999996</v>
      </c>
    </row>
    <row r="104" spans="1:6" s="5" customFormat="1" ht="15.75" x14ac:dyDescent="0.25">
      <c r="A104" s="7">
        <v>2</v>
      </c>
      <c r="B104" s="12" t="s">
        <v>49</v>
      </c>
      <c r="C104" s="14" t="s">
        <v>70</v>
      </c>
      <c r="D104" s="41" t="s">
        <v>149</v>
      </c>
      <c r="E104" s="9">
        <f>(15%*3080)+3080</f>
        <v>3542</v>
      </c>
      <c r="F104" s="22">
        <f>(3696*15%)+3696</f>
        <v>4250.3999999999996</v>
      </c>
    </row>
    <row r="105" spans="1:6" ht="16.5" thickBot="1" x14ac:dyDescent="0.3">
      <c r="A105" s="6">
        <v>3</v>
      </c>
      <c r="B105" s="11" t="s">
        <v>50</v>
      </c>
      <c r="C105" s="15" t="s">
        <v>70</v>
      </c>
      <c r="D105" s="46" t="s">
        <v>118</v>
      </c>
      <c r="E105" s="28">
        <f>(15%*3080)+3080</f>
        <v>3542</v>
      </c>
      <c r="F105" s="29">
        <f>(3696*15%)+3696</f>
        <v>4250.3999999999996</v>
      </c>
    </row>
    <row r="106" spans="1:6" ht="21" thickBot="1" x14ac:dyDescent="0.3">
      <c r="A106" s="125" t="s">
        <v>73</v>
      </c>
      <c r="B106" s="126"/>
      <c r="C106" s="126"/>
      <c r="D106" s="126"/>
      <c r="E106" s="126"/>
      <c r="F106" s="127"/>
    </row>
    <row r="107" spans="1:6" s="2" customFormat="1" ht="15.75" customHeight="1" x14ac:dyDescent="0.25">
      <c r="A107" s="133">
        <v>1</v>
      </c>
      <c r="B107" s="135" t="s">
        <v>54</v>
      </c>
      <c r="C107" s="137" t="s">
        <v>70</v>
      </c>
      <c r="D107" s="14" t="s">
        <v>114</v>
      </c>
      <c r="E107" s="139">
        <f>(15%*3080)+3080</f>
        <v>3542</v>
      </c>
      <c r="F107" s="107">
        <f>(3696*15%)+3696</f>
        <v>4250.3999999999996</v>
      </c>
    </row>
    <row r="108" spans="1:6" s="2" customFormat="1" ht="15.75" x14ac:dyDescent="0.25">
      <c r="A108" s="134"/>
      <c r="B108" s="136"/>
      <c r="C108" s="138"/>
      <c r="D108" s="14" t="s">
        <v>119</v>
      </c>
      <c r="E108" s="140"/>
      <c r="F108" s="108"/>
    </row>
    <row r="109" spans="1:6" ht="16.5" thickBot="1" x14ac:dyDescent="0.3">
      <c r="A109" s="6">
        <v>2</v>
      </c>
      <c r="B109" s="11" t="s">
        <v>17</v>
      </c>
      <c r="C109" s="15" t="s">
        <v>70</v>
      </c>
      <c r="D109" s="47" t="s">
        <v>120</v>
      </c>
      <c r="E109" s="28">
        <f>(15%*3080)+3080</f>
        <v>3542</v>
      </c>
      <c r="F109" s="29">
        <f>(3696*15%)+3696</f>
        <v>4250.3999999999996</v>
      </c>
    </row>
    <row r="110" spans="1:6" ht="21" thickBot="1" x14ac:dyDescent="0.3">
      <c r="A110" s="125" t="s">
        <v>72</v>
      </c>
      <c r="B110" s="126"/>
      <c r="C110" s="126"/>
      <c r="D110" s="126"/>
      <c r="E110" s="126"/>
      <c r="F110" s="127"/>
    </row>
    <row r="111" spans="1:6" ht="15.75" x14ac:dyDescent="0.25">
      <c r="A111" s="6">
        <v>1</v>
      </c>
      <c r="B111" s="51" t="s">
        <v>168</v>
      </c>
      <c r="C111" s="16" t="s">
        <v>76</v>
      </c>
      <c r="D111" s="14" t="s">
        <v>121</v>
      </c>
      <c r="E111" s="28">
        <v>3000</v>
      </c>
      <c r="F111" s="29">
        <v>3600</v>
      </c>
    </row>
    <row r="112" spans="1:6" ht="16.5" thickBot="1" x14ac:dyDescent="0.3">
      <c r="A112" s="8">
        <v>2</v>
      </c>
      <c r="B112" s="13" t="s">
        <v>51</v>
      </c>
      <c r="C112" s="17" t="s">
        <v>76</v>
      </c>
      <c r="D112" s="43" t="s">
        <v>122</v>
      </c>
      <c r="E112" s="10">
        <v>3000</v>
      </c>
      <c r="F112" s="23">
        <v>3600</v>
      </c>
    </row>
    <row r="114" spans="1:6" ht="20.100000000000001" customHeight="1" x14ac:dyDescent="0.25">
      <c r="A114" s="124" t="s">
        <v>160</v>
      </c>
      <c r="B114" s="110"/>
      <c r="C114" s="110"/>
      <c r="D114" s="110"/>
      <c r="E114" s="110"/>
      <c r="F114" s="110"/>
    </row>
    <row r="115" spans="1:6" ht="20.100000000000001" customHeight="1" x14ac:dyDescent="0.25">
      <c r="A115" s="111" t="s">
        <v>161</v>
      </c>
      <c r="B115" s="110"/>
      <c r="C115" s="110"/>
      <c r="D115" s="110"/>
      <c r="E115" s="110"/>
      <c r="F115" s="110"/>
    </row>
    <row r="116" spans="1:6" ht="20.100000000000001" customHeight="1" x14ac:dyDescent="0.25">
      <c r="A116" s="111" t="s">
        <v>162</v>
      </c>
      <c r="B116" s="110"/>
      <c r="C116" s="110"/>
      <c r="D116" s="110"/>
      <c r="E116" s="110"/>
      <c r="F116" s="110"/>
    </row>
    <row r="117" spans="1:6" ht="20.100000000000001" customHeight="1" x14ac:dyDescent="0.25">
      <c r="A117" s="112" t="s">
        <v>163</v>
      </c>
      <c r="B117" s="110"/>
      <c r="C117" s="110"/>
      <c r="D117" s="110"/>
      <c r="E117" s="110"/>
      <c r="F117" s="110"/>
    </row>
    <row r="118" spans="1:6" ht="20.100000000000001" customHeight="1" x14ac:dyDescent="0.25">
      <c r="A118" s="113" t="s">
        <v>164</v>
      </c>
      <c r="B118" s="110"/>
      <c r="C118" s="110"/>
      <c r="D118" s="110"/>
      <c r="E118" s="110"/>
      <c r="F118" s="110"/>
    </row>
    <row r="119" spans="1:6" ht="20.100000000000001" customHeight="1" x14ac:dyDescent="0.25">
      <c r="A119" s="114" t="s">
        <v>165</v>
      </c>
      <c r="B119" s="115"/>
      <c r="C119" s="115"/>
      <c r="D119" s="115"/>
      <c r="E119" s="115"/>
      <c r="F119" s="115"/>
    </row>
    <row r="120" spans="1:6" ht="20.100000000000001" customHeight="1" x14ac:dyDescent="0.25">
      <c r="A120" s="109" t="s">
        <v>166</v>
      </c>
      <c r="B120" s="110"/>
      <c r="C120" s="110"/>
      <c r="D120" s="110"/>
      <c r="E120" s="110"/>
      <c r="F120" s="110"/>
    </row>
    <row r="121" spans="1:6" ht="20.100000000000001" customHeight="1" x14ac:dyDescent="0.25">
      <c r="A121" s="111" t="s">
        <v>167</v>
      </c>
      <c r="B121" s="110"/>
      <c r="C121" s="110"/>
      <c r="D121" s="110"/>
      <c r="E121" s="110"/>
      <c r="F121" s="110"/>
    </row>
  </sheetData>
  <mergeCells count="112">
    <mergeCell ref="C80:C81"/>
    <mergeCell ref="A120:F120"/>
    <mergeCell ref="A121:F121"/>
    <mergeCell ref="A115:F115"/>
    <mergeCell ref="A116:F116"/>
    <mergeCell ref="A117:F117"/>
    <mergeCell ref="A118:F118"/>
    <mergeCell ref="A119:F119"/>
    <mergeCell ref="E80:E81"/>
    <mergeCell ref="F80:F81"/>
    <mergeCell ref="B80:B81"/>
    <mergeCell ref="A80:A81"/>
    <mergeCell ref="A114:F114"/>
    <mergeCell ref="A110:F110"/>
    <mergeCell ref="A100:A101"/>
    <mergeCell ref="B100:B101"/>
    <mergeCell ref="C100:C101"/>
    <mergeCell ref="E100:E101"/>
    <mergeCell ref="F100:F101"/>
    <mergeCell ref="A102:F102"/>
    <mergeCell ref="A106:F106"/>
    <mergeCell ref="A107:A108"/>
    <mergeCell ref="B107:B108"/>
    <mergeCell ref="C107:C108"/>
    <mergeCell ref="E107:E108"/>
    <mergeCell ref="E76:E79"/>
    <mergeCell ref="F76:F79"/>
    <mergeCell ref="A18:A19"/>
    <mergeCell ref="B18:B19"/>
    <mergeCell ref="C18:C19"/>
    <mergeCell ref="E18:E19"/>
    <mergeCell ref="F18:F19"/>
    <mergeCell ref="A75:F75"/>
    <mergeCell ref="A76:A79"/>
    <mergeCell ref="B76:B79"/>
    <mergeCell ref="C76:C79"/>
    <mergeCell ref="A64:A65"/>
    <mergeCell ref="B64:B65"/>
    <mergeCell ref="C64:C65"/>
    <mergeCell ref="E64:E65"/>
    <mergeCell ref="F64:F65"/>
    <mergeCell ref="A70:F70"/>
    <mergeCell ref="A62:A63"/>
    <mergeCell ref="B62:B63"/>
    <mergeCell ref="C62:C63"/>
    <mergeCell ref="E62:E63"/>
    <mergeCell ref="F62:F63"/>
    <mergeCell ref="A60:A61"/>
    <mergeCell ref="B60:B61"/>
    <mergeCell ref="F107:F108"/>
    <mergeCell ref="A91:F91"/>
    <mergeCell ref="A92:A95"/>
    <mergeCell ref="B92:B95"/>
    <mergeCell ref="A96:A97"/>
    <mergeCell ref="B96:B97"/>
    <mergeCell ref="C96:C97"/>
    <mergeCell ref="E96:E97"/>
    <mergeCell ref="F96:F97"/>
    <mergeCell ref="A88:A89"/>
    <mergeCell ref="B88:B89"/>
    <mergeCell ref="C88:C89"/>
    <mergeCell ref="E88:E89"/>
    <mergeCell ref="F88:F89"/>
    <mergeCell ref="A82:F82"/>
    <mergeCell ref="A83:A85"/>
    <mergeCell ref="B83:B85"/>
    <mergeCell ref="C83:C85"/>
    <mergeCell ref="E83:E85"/>
    <mergeCell ref="F83:F85"/>
    <mergeCell ref="C60:C61"/>
    <mergeCell ref="E60:E61"/>
    <mergeCell ref="F60:F61"/>
    <mergeCell ref="A57:F57"/>
    <mergeCell ref="A58:A59"/>
    <mergeCell ref="B58:B59"/>
    <mergeCell ref="C58:C59"/>
    <mergeCell ref="E58:E59"/>
    <mergeCell ref="F58:F59"/>
    <mergeCell ref="A51:A52"/>
    <mergeCell ref="B51:B52"/>
    <mergeCell ref="C51:C52"/>
    <mergeCell ref="E51:E52"/>
    <mergeCell ref="F51:F52"/>
    <mergeCell ref="A46:A47"/>
    <mergeCell ref="B46:B47"/>
    <mergeCell ref="C46:C47"/>
    <mergeCell ref="E46:E47"/>
    <mergeCell ref="F46:F47"/>
    <mergeCell ref="A40:F40"/>
    <mergeCell ref="A41:F41"/>
    <mergeCell ref="A42:A45"/>
    <mergeCell ref="B42:B45"/>
    <mergeCell ref="E42:E45"/>
    <mergeCell ref="F42:F45"/>
    <mergeCell ref="A7:F7"/>
    <mergeCell ref="A8:F8"/>
    <mergeCell ref="A16:F16"/>
    <mergeCell ref="A17:F17"/>
    <mergeCell ref="A27:A28"/>
    <mergeCell ref="B27:B28"/>
    <mergeCell ref="C27:C28"/>
    <mergeCell ref="E27:E28"/>
    <mergeCell ref="F27:F28"/>
    <mergeCell ref="A1:F1"/>
    <mergeCell ref="A2:F2"/>
    <mergeCell ref="A3:F3"/>
    <mergeCell ref="A4:F4"/>
    <mergeCell ref="A5:A6"/>
    <mergeCell ref="B5:B6"/>
    <mergeCell ref="C5:C6"/>
    <mergeCell ref="D5:D6"/>
    <mergeCell ref="E5:F5"/>
  </mergeCells>
  <hyperlinks>
    <hyperlink ref="A120" r:id="rId1" display="mailto:dejedesalegn@gmail.com"/>
  </hyperlinks>
  <pageMargins left="0.45" right="0.45" top="0.5" bottom="0.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ATP-2016 EFY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Tilahun</dc:creator>
  <cp:lastModifiedBy>Assefa Kassa</cp:lastModifiedBy>
  <cp:lastPrinted>2023-07-05T08:25:27Z</cp:lastPrinted>
  <dcterms:created xsi:type="dcterms:W3CDTF">2019-07-04T08:34:18Z</dcterms:created>
  <dcterms:modified xsi:type="dcterms:W3CDTF">2023-07-05T08:26:16Z</dcterms:modified>
</cp:coreProperties>
</file>